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<sst xmlns="http://schemas.openxmlformats.org/spreadsheetml/2006/main" count="31" uniqueCount="23">
  <si>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</si>
  <si>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</si>
  <si>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</si>
  <si>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</si>
  <si>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</si>
  <si>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</si>
  <si>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</si>
  <si>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</si>
  <si>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</si>
  <si>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</si>
  <si>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</si>
  <si>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</si>
  <si>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</si>
  <si>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</si>
  <si>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</si>
  <si>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</si>
  <si>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1 mN = 0.00022481 lbs</t>
  </si>
  <si>
    <t>p</t>
  </si>
  <si>
    <t>slugs/ft^3</t>
  </si>
  <si>
    <t>estimated from below</t>
  </si>
  <si>
    <t>A</t>
  </si>
  <si>
    <t>ft^2</t>
  </si>
  <si>
    <t>http://wahiduddin.net/calc/calc_da.htm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</si>
</sst>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 horizontal="center" wrapText="1"/>
      <protection/>
    </xf>
    <xf numFmtId="165" fontId="52" fillId="0" borderId="0" xfId="60" applyNumberFormat="1" applyFont="1" applyAlignment="1" applyProtection="1">
      <alignment/>
      <protection/>
    </xf>
    <xf numFmtId="165" fontId="52" fillId="0" borderId="11" xfId="60" applyNumberFormat="1" applyFont="1" applyBorder="1" applyAlignment="1" applyProtection="1">
      <alignment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  <xf numFmtId="164" fontId="52" fillId="0" borderId="0" xfId="6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41660588"/>
        <c:axId val="39400973"/>
      </c:scatterChart>
      <c:valAx>
        <c:axId val="4166058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0973"/>
        <c:crosses val="autoZero"/>
        <c:crossBetween val="midCat"/>
        <c:dispUnits/>
        <c:majorUnit val="10"/>
      </c:valAx>
      <c:valAx>
        <c:axId val="394009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605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19064438"/>
        <c:axId val="37362215"/>
      </c:scatterChart>
      <c:valAx>
        <c:axId val="1906443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62215"/>
        <c:crosses val="autoZero"/>
        <c:crossBetween val="midCat"/>
        <c:dispUnits/>
        <c:majorUnit val="10"/>
      </c:valAx>
      <c:valAx>
        <c:axId val="373622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44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15"/>
          <c:w val="0.7442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715616"/>
        <c:axId val="6440545"/>
      </c:scatterChart>
      <c:valAx>
        <c:axId val="71561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545"/>
        <c:crosses val="autoZero"/>
        <c:crossBetween val="midCat"/>
        <c:dispUnits/>
        <c:majorUnit val="10"/>
      </c:valAx>
      <c:valAx>
        <c:axId val="644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6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025"/>
          <c:w val="0.697"/>
          <c:h val="0.876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57964906"/>
        <c:axId val="51922107"/>
      </c:scatterChart>
      <c:valAx>
        <c:axId val="5796490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22107"/>
        <c:crosses val="autoZero"/>
        <c:crossBetween val="midCat"/>
        <c:dispUnits/>
      </c:valAx>
      <c:valAx>
        <c:axId val="5192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649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814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64645780"/>
        <c:axId val="44941109"/>
      </c:scatterChart>
      <c:valAx>
        <c:axId val="6464578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1109"/>
        <c:crosses val="autoZero"/>
        <c:crossBetween val="midCat"/>
        <c:dispUnits/>
      </c:valAx>
      <c:valAx>
        <c:axId val="44941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457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355"/>
          <c:w val="0.746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1816798"/>
        <c:axId val="16351183"/>
      </c:scatterChart>
      <c:valAx>
        <c:axId val="181679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51183"/>
        <c:crosses val="autoZero"/>
        <c:crossBetween val="midCat"/>
        <c:dispUnits/>
        <c:majorUnit val="10"/>
      </c:valAx>
      <c:valAx>
        <c:axId val="16351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6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"/>
          <c:w val="0.1332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0.8145</cdr:x>
      <cdr:y>0.42725</cdr:y>
    </cdr:from>
    <cdr:to>
      <cdr:x>0.816</cdr:x>
      <cdr:y>0.433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12287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2849225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925425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2925425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7764125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7764125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85725</xdr:colOff>
      <xdr:row>22</xdr:row>
      <xdr:rowOff>85725</xdr:rowOff>
    </xdr:from>
    <xdr:ext cx="628650" cy="361950"/>
    <xdr:sp>
      <xdr:nvSpPr>
        <xdr:cNvPr id="6" name="TextBox 6"/>
        <xdr:cNvSpPr txBox="1">
          <a:spLocks noChangeArrowheads="1"/>
        </xdr:cNvSpPr>
      </xdr:nvSpPr>
      <xdr:spPr>
        <a:xfrm>
          <a:off x="16668750" y="6115050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85725</xdr:colOff>
      <xdr:row>38</xdr:row>
      <xdr:rowOff>57150</xdr:rowOff>
    </xdr:from>
    <xdr:ext cx="628650" cy="352425"/>
    <xdr:sp>
      <xdr:nvSpPr>
        <xdr:cNvPr id="7" name="TextBox 7"/>
        <xdr:cNvSpPr txBox="1">
          <a:spLocks noChangeArrowheads="1"/>
        </xdr:cNvSpPr>
      </xdr:nvSpPr>
      <xdr:spPr>
        <a:xfrm>
          <a:off x="16668750" y="91630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57150</xdr:colOff>
      <xdr:row>7</xdr:row>
      <xdr:rowOff>85725</xdr:rowOff>
    </xdr:from>
    <xdr:ext cx="828675" cy="361950"/>
    <xdr:sp>
      <xdr:nvSpPr>
        <xdr:cNvPr id="8" name="TextBox 8"/>
        <xdr:cNvSpPr txBox="1">
          <a:spLocks noChangeArrowheads="1"/>
        </xdr:cNvSpPr>
      </xdr:nvSpPr>
      <xdr:spPr>
        <a:xfrm>
          <a:off x="21364575" y="32289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828675" cy="361950"/>
    <xdr:sp>
      <xdr:nvSpPr>
        <xdr:cNvPr id="9" name="TextBox 10"/>
        <xdr:cNvSpPr txBox="1">
          <a:spLocks noChangeArrowheads="1"/>
        </xdr:cNvSpPr>
      </xdr:nvSpPr>
      <xdr:spPr>
        <a:xfrm>
          <a:off x="21364575" y="68865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16</xdr:col>
      <xdr:colOff>428625</xdr:colOff>
      <xdr:row>60</xdr:row>
      <xdr:rowOff>47625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9105900"/>
          <a:ext cx="4562475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209550</xdr:colOff>
      <xdr:row>3</xdr:row>
      <xdr:rowOff>95250</xdr:rowOff>
    </xdr:from>
    <xdr:to>
      <xdr:col>45</xdr:col>
      <xdr:colOff>409575</xdr:colOff>
      <xdr:row>18</xdr:row>
      <xdr:rowOff>95250</xdr:rowOff>
    </xdr:to>
    <xdr:graphicFrame>
      <xdr:nvGraphicFramePr>
        <xdr:cNvPr id="11" name="Chart 1"/>
        <xdr:cNvGraphicFramePr/>
      </xdr:nvGraphicFramePr>
      <xdr:xfrm>
        <a:off x="22698075" y="2476500"/>
        <a:ext cx="4448175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4" zoomScaleNormal="64" zoomScalePageLayoutView="0" workbookViewId="0" topLeftCell="A1">
      <pane ySplit="2580" topLeftCell="A3" activePane="bottomLeft" state="split"/>
      <selection pane="topLeft" activeCell="Q1" sqref="Q1:Q16384"/>
      <selection pane="bottomLeft" activeCell="R22" sqref="R22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11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7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7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80</v>
      </c>
      <c r="D4" s="16">
        <v>49</v>
      </c>
      <c r="E4" s="5">
        <f>IF(B4="","",C4-C$8)</f>
        <v>75</v>
      </c>
      <c r="F4" s="5">
        <f>IF(B4="","",D4-D$8)</f>
        <v>44</v>
      </c>
      <c r="G4" s="7">
        <f>IF(B4="","",E4/F4)</f>
        <v>1.7045454545454546</v>
      </c>
      <c r="I4" s="5">
        <f>IF(B4="","",A4)</f>
        <v>0</v>
      </c>
      <c r="J4" s="6">
        <f>IF(B4="","",B4)</f>
        <v>16.2</v>
      </c>
      <c r="K4" s="38">
        <f>2*L4*0.00022481/K$36/J4^2/K$37</f>
        <v>0.3215058821187746</v>
      </c>
      <c r="L4" s="5">
        <f aca="true" t="shared" si="0" ref="L4:L33">E4</f>
        <v>75</v>
      </c>
      <c r="M4" s="5">
        <f aca="true" t="shared" si="1" ref="M4:M33">F4</f>
        <v>44</v>
      </c>
      <c r="N4" s="7">
        <f>IF(B4="",B4,G4)</f>
        <v>1.7045454545454546</v>
      </c>
      <c r="P4" s="6">
        <f>J4</f>
        <v>16.2</v>
      </c>
      <c r="Q4" s="5">
        <f>I4</f>
        <v>0</v>
      </c>
      <c r="R4" s="38">
        <f>K4</f>
        <v>0.3215058821187746</v>
      </c>
      <c r="S4" s="5">
        <f>L4</f>
        <v>75</v>
      </c>
      <c r="T4" s="5">
        <f>M4</f>
        <v>44</v>
      </c>
      <c r="U4" s="7">
        <f>N4</f>
        <v>1.7045454545454546</v>
      </c>
    </row>
    <row r="5" spans="1:21" ht="15">
      <c r="A5" s="8">
        <v>0</v>
      </c>
      <c r="B5" s="16">
        <v>15</v>
      </c>
      <c r="C5" s="16">
        <v>74</v>
      </c>
      <c r="D5" s="16">
        <v>44</v>
      </c>
      <c r="E5" s="5">
        <f>IF(B5="","",C5-C$8)</f>
        <v>69</v>
      </c>
      <c r="F5" s="5">
        <f>IF(B5="","",D5-D$8)</f>
        <v>39</v>
      </c>
      <c r="G5" s="7">
        <f>IF(B5="","",E5/F5)</f>
        <v>1.7692307692307692</v>
      </c>
      <c r="I5" s="5">
        <f>IF(B5="","",A5)</f>
        <v>0</v>
      </c>
      <c r="J5" s="6">
        <f aca="true" t="shared" si="2" ref="J5:J33">IF(B5="","",B5)</f>
        <v>15</v>
      </c>
      <c r="K5" s="38">
        <f aca="true" t="shared" si="3" ref="K5:K32">2*L5*0.00022481/K$36/J5^2/K$37</f>
        <v>0.3450041040310716</v>
      </c>
      <c r="L5" s="5">
        <f t="shared" si="0"/>
        <v>69</v>
      </c>
      <c r="M5" s="5">
        <f t="shared" si="1"/>
        <v>39</v>
      </c>
      <c r="N5" s="7">
        <f>IF(B5="",B5,G5)</f>
        <v>1.7692307692307692</v>
      </c>
      <c r="P5" s="6">
        <f>J9</f>
        <v>16.4</v>
      </c>
      <c r="Q5" s="5">
        <f>I9</f>
        <v>10</v>
      </c>
      <c r="R5" s="38">
        <f>K9</f>
        <v>1.1126322122280798</v>
      </c>
      <c r="S5" s="5">
        <f>L9</f>
        <v>266</v>
      </c>
      <c r="T5" s="5">
        <f>M9</f>
        <v>144</v>
      </c>
      <c r="U5" s="7">
        <f>N9</f>
        <v>1.8472222222222223</v>
      </c>
    </row>
    <row r="6" spans="1:21" ht="15">
      <c r="A6" s="8">
        <v>0</v>
      </c>
      <c r="B6" s="16">
        <v>10.3</v>
      </c>
      <c r="C6" s="16">
        <v>37</v>
      </c>
      <c r="D6" s="16">
        <v>21</v>
      </c>
      <c r="E6" s="5">
        <f>IF(B6="","",C6-C$8)</f>
        <v>32</v>
      </c>
      <c r="F6" s="5">
        <f>IF(B6="","",D6-D$8)</f>
        <v>16</v>
      </c>
      <c r="G6" s="7">
        <f>IF(B6="","",E6/F6)</f>
        <v>2</v>
      </c>
      <c r="I6" s="5">
        <f>IF(B6="","",A6)</f>
        <v>0</v>
      </c>
      <c r="J6" s="6">
        <f t="shared" si="2"/>
        <v>10.3</v>
      </c>
      <c r="K6" s="38">
        <f t="shared" si="3"/>
        <v>0.33933856392422007</v>
      </c>
      <c r="L6" s="5">
        <f t="shared" si="0"/>
        <v>32</v>
      </c>
      <c r="M6" s="5">
        <f t="shared" si="1"/>
        <v>16</v>
      </c>
      <c r="N6" s="7">
        <f>IF(B6="",B6,G6)</f>
        <v>2</v>
      </c>
      <c r="P6" s="6">
        <f>J14</f>
        <v>16.9</v>
      </c>
      <c r="Q6" s="5">
        <f>I14</f>
        <v>20</v>
      </c>
      <c r="R6" s="38">
        <f>K14</f>
        <v>1.555898904696812</v>
      </c>
      <c r="S6" s="5">
        <f>L14</f>
        <v>395</v>
      </c>
      <c r="T6" s="5">
        <f>M14</f>
        <v>389</v>
      </c>
      <c r="U6" s="7">
        <f>N14</f>
        <v>1.0154241645244215</v>
      </c>
    </row>
    <row r="7" spans="1:21" ht="15">
      <c r="A7" s="8">
        <v>0</v>
      </c>
      <c r="B7" s="16">
        <v>5.2</v>
      </c>
      <c r="C7" s="16">
        <v>14</v>
      </c>
      <c r="D7" s="16">
        <v>6</v>
      </c>
      <c r="E7" s="5">
        <f>IF(B7="","",C7-C$8)</f>
        <v>9</v>
      </c>
      <c r="F7" s="5">
        <f>IF(B7="","",D7-D$8)</f>
        <v>1</v>
      </c>
      <c r="G7" s="7">
        <f>IF(B7="","",E7/F7)</f>
        <v>9</v>
      </c>
      <c r="I7" s="5">
        <f>IF(B7="","",A7)</f>
        <v>0</v>
      </c>
      <c r="J7" s="6">
        <f>IF(B7="","",B7)</f>
        <v>5.2</v>
      </c>
      <c r="K7" s="38">
        <f t="shared" si="3"/>
        <v>0.37444972057655856</v>
      </c>
      <c r="L7" s="5">
        <f t="shared" si="0"/>
        <v>9</v>
      </c>
      <c r="M7" s="5">
        <f t="shared" si="1"/>
        <v>1</v>
      </c>
      <c r="N7" s="7"/>
      <c r="P7" s="6">
        <f>J19</f>
        <v>17.4</v>
      </c>
      <c r="Q7" s="5">
        <f>I19</f>
        <v>30</v>
      </c>
      <c r="R7" s="38">
        <f>K19</f>
        <v>1.9508258221784869</v>
      </c>
      <c r="S7" s="5">
        <f>L19</f>
        <v>525</v>
      </c>
      <c r="T7" s="5">
        <f>M19</f>
        <v>667</v>
      </c>
      <c r="U7" s="7">
        <f>N19</f>
        <v>0.7871064467766117</v>
      </c>
    </row>
    <row r="8" spans="1:21" ht="15.75" thickBot="1">
      <c r="A8" s="10">
        <v>0</v>
      </c>
      <c r="B8" s="17">
        <v>0</v>
      </c>
      <c r="C8" s="17">
        <v>5</v>
      </c>
      <c r="D8" s="17">
        <v>5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39"/>
      <c r="L8" s="25">
        <f t="shared" si="0"/>
        <v>0</v>
      </c>
      <c r="M8" s="25">
        <f t="shared" si="1"/>
        <v>0</v>
      </c>
      <c r="N8" s="26"/>
      <c r="P8" s="6">
        <f>J24</f>
        <v>17.2</v>
      </c>
      <c r="Q8" s="5">
        <f>I24</f>
        <v>40</v>
      </c>
      <c r="R8" s="38">
        <f>K24</f>
        <v>1.7720938221432787</v>
      </c>
      <c r="S8" s="5">
        <f>L24</f>
        <v>466</v>
      </c>
      <c r="T8" s="5">
        <f>M24</f>
        <v>853</v>
      </c>
      <c r="U8" s="7">
        <f>N24</f>
        <v>0.5463071512309496</v>
      </c>
    </row>
    <row r="9" spans="1:21" ht="15">
      <c r="A9" s="8">
        <v>10</v>
      </c>
      <c r="B9" s="35">
        <v>16.4</v>
      </c>
      <c r="C9" s="35">
        <v>267</v>
      </c>
      <c r="D9" s="35">
        <v>149</v>
      </c>
      <c r="E9" s="5">
        <f>IF(B9="","",C9-C$13)</f>
        <v>266</v>
      </c>
      <c r="F9" s="5">
        <f>IF(B9="","",D9-D$13)</f>
        <v>144</v>
      </c>
      <c r="G9" s="7">
        <f>IF(B9="","",E9/F9)</f>
        <v>1.8472222222222223</v>
      </c>
      <c r="I9" s="5">
        <f aca="true" t="shared" si="4" ref="I9:I33">IF(B9="","",A9)</f>
        <v>10</v>
      </c>
      <c r="J9" s="6">
        <f>IF(B9="","",B9)</f>
        <v>16.4</v>
      </c>
      <c r="K9" s="38">
        <f t="shared" si="3"/>
        <v>1.1126322122280798</v>
      </c>
      <c r="L9" s="5">
        <f t="shared" si="0"/>
        <v>266</v>
      </c>
      <c r="M9" s="5">
        <f t="shared" si="1"/>
        <v>144</v>
      </c>
      <c r="N9" s="7">
        <f>IF(B9="",B9,G9)</f>
        <v>1.8472222222222223</v>
      </c>
      <c r="P9" s="32">
        <f>J29</f>
        <v>17</v>
      </c>
      <c r="Q9" s="25">
        <f>I29</f>
        <v>50</v>
      </c>
      <c r="R9" s="39">
        <f>K29</f>
        <v>1.7322870425811667</v>
      </c>
      <c r="S9" s="25">
        <f>L29</f>
        <v>445</v>
      </c>
      <c r="T9" s="25">
        <f>M29</f>
        <v>970</v>
      </c>
      <c r="U9" s="26">
        <f>N29</f>
        <v>0.4587628865979381</v>
      </c>
    </row>
    <row r="10" spans="1:21" ht="15">
      <c r="A10" s="8">
        <v>10</v>
      </c>
      <c r="B10" s="35">
        <v>14.9</v>
      </c>
      <c r="C10" s="35">
        <v>217</v>
      </c>
      <c r="D10" s="35">
        <v>109</v>
      </c>
      <c r="E10" s="5">
        <f>IF(B10="","",C10-C$13)</f>
        <v>216</v>
      </c>
      <c r="F10" s="5">
        <f>IF(B10="","",D10-D$13)</f>
        <v>104</v>
      </c>
      <c r="G10" s="7">
        <f>IF(B10="","",E10/F10)</f>
        <v>2.076923076923077</v>
      </c>
      <c r="I10" s="5">
        <f t="shared" si="4"/>
        <v>10</v>
      </c>
      <c r="J10" s="6">
        <f t="shared" si="2"/>
        <v>14.9</v>
      </c>
      <c r="K10" s="38">
        <f t="shared" si="3"/>
        <v>1.0945583111813137</v>
      </c>
      <c r="L10" s="5">
        <f t="shared" si="0"/>
        <v>216</v>
      </c>
      <c r="M10" s="5">
        <f t="shared" si="1"/>
        <v>104</v>
      </c>
      <c r="N10" s="7">
        <f>IF(B10="",B10,G10)</f>
        <v>2.076923076923077</v>
      </c>
      <c r="P10" s="6">
        <f>J5</f>
        <v>15</v>
      </c>
      <c r="Q10" s="5">
        <f>I5</f>
        <v>0</v>
      </c>
      <c r="R10" s="38">
        <f>K5</f>
        <v>0.3450041040310716</v>
      </c>
      <c r="S10" s="5">
        <f>L5</f>
        <v>69</v>
      </c>
      <c r="T10" s="5">
        <f>M5</f>
        <v>39</v>
      </c>
      <c r="U10" s="7">
        <f>N5</f>
        <v>1.7692307692307692</v>
      </c>
    </row>
    <row r="11" spans="1:21" ht="15">
      <c r="A11" s="8">
        <v>10</v>
      </c>
      <c r="B11" s="35">
        <v>9.8</v>
      </c>
      <c r="C11" s="35">
        <v>112</v>
      </c>
      <c r="D11" s="35">
        <v>53</v>
      </c>
      <c r="E11" s="5">
        <f>IF(B11="","",C11-C$13)</f>
        <v>111</v>
      </c>
      <c r="F11" s="5">
        <f>IF(B11="","",D11-D$13)</f>
        <v>48</v>
      </c>
      <c r="G11" s="7">
        <f>IF(B11="","",E11/F11)</f>
        <v>2.3125</v>
      </c>
      <c r="I11" s="5">
        <f t="shared" si="4"/>
        <v>10</v>
      </c>
      <c r="J11" s="6">
        <f t="shared" si="2"/>
        <v>9.8</v>
      </c>
      <c r="K11" s="38">
        <f t="shared" si="3"/>
        <v>1.3002549508622632</v>
      </c>
      <c r="L11" s="5">
        <f t="shared" si="0"/>
        <v>111</v>
      </c>
      <c r="M11" s="5">
        <f t="shared" si="1"/>
        <v>48</v>
      </c>
      <c r="N11" s="7">
        <f>IF(B11="",B11,G11)</f>
        <v>2.3125</v>
      </c>
      <c r="P11" s="6">
        <f>J10</f>
        <v>14.9</v>
      </c>
      <c r="Q11" s="5">
        <f>I10</f>
        <v>10</v>
      </c>
      <c r="R11" s="38">
        <f>K10</f>
        <v>1.0945583111813137</v>
      </c>
      <c r="S11" s="5">
        <f>L10</f>
        <v>216</v>
      </c>
      <c r="T11" s="5">
        <f>M10</f>
        <v>104</v>
      </c>
      <c r="U11" s="7">
        <f>N10</f>
        <v>2.076923076923077</v>
      </c>
    </row>
    <row r="12" spans="1:21" ht="15">
      <c r="A12" s="8">
        <v>10</v>
      </c>
      <c r="B12" s="35">
        <v>5.1</v>
      </c>
      <c r="C12" s="35">
        <v>30</v>
      </c>
      <c r="D12" s="35">
        <v>17</v>
      </c>
      <c r="E12" s="5">
        <f>IF(B12="","",C12-C$13)</f>
        <v>29</v>
      </c>
      <c r="F12" s="5">
        <f>IF(B12="","",D12-D$13)</f>
        <v>12</v>
      </c>
      <c r="G12" s="7">
        <f>IF(B12="","",E12/F12)</f>
        <v>2.4166666666666665</v>
      </c>
      <c r="I12" s="5">
        <f t="shared" si="4"/>
        <v>10</v>
      </c>
      <c r="J12" s="6">
        <f t="shared" si="2"/>
        <v>5.1</v>
      </c>
      <c r="K12" s="38">
        <f t="shared" si="3"/>
        <v>1.254340180645539</v>
      </c>
      <c r="L12" s="5">
        <f t="shared" si="0"/>
        <v>29</v>
      </c>
      <c r="M12" s="5">
        <f t="shared" si="1"/>
        <v>12</v>
      </c>
      <c r="N12" s="7">
        <f>IF(B12="",B12,G12)</f>
        <v>2.4166666666666665</v>
      </c>
      <c r="P12" s="6">
        <f>J15</f>
        <v>15</v>
      </c>
      <c r="Q12" s="5">
        <f>I15</f>
        <v>20</v>
      </c>
      <c r="R12" s="38">
        <f>K15</f>
        <v>1.6200192711024233</v>
      </c>
      <c r="S12" s="5">
        <f>L15</f>
        <v>324</v>
      </c>
      <c r="T12" s="5">
        <f>M15</f>
        <v>313</v>
      </c>
      <c r="U12" s="7">
        <f>N15</f>
        <v>1.035143769968051</v>
      </c>
    </row>
    <row r="13" spans="1:21" ht="15.75" thickBot="1">
      <c r="A13" s="10">
        <v>10</v>
      </c>
      <c r="B13" s="36">
        <v>0</v>
      </c>
      <c r="C13" s="36">
        <v>1</v>
      </c>
      <c r="D13" s="36">
        <v>5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39"/>
      <c r="L13" s="25">
        <f t="shared" si="0"/>
        <v>0</v>
      </c>
      <c r="M13" s="25">
        <f t="shared" si="1"/>
        <v>0</v>
      </c>
      <c r="N13" s="26"/>
      <c r="P13" s="6">
        <f>J20</f>
        <v>15.9</v>
      </c>
      <c r="Q13" s="5">
        <f>I20</f>
        <v>30</v>
      </c>
      <c r="R13" s="38">
        <f>K20</f>
        <v>1.9268652138500733</v>
      </c>
      <c r="S13" s="5">
        <f>L20</f>
        <v>433</v>
      </c>
      <c r="T13" s="5">
        <f>M20</f>
        <v>552</v>
      </c>
      <c r="U13" s="7">
        <f>N20</f>
        <v>0.7844202898550725</v>
      </c>
    </row>
    <row r="14" spans="1:21" ht="15">
      <c r="A14" s="8">
        <v>20</v>
      </c>
      <c r="B14" s="16">
        <v>16.9</v>
      </c>
      <c r="C14" s="16">
        <v>420</v>
      </c>
      <c r="D14" s="16">
        <v>349</v>
      </c>
      <c r="E14" s="5">
        <f>IF(B14="","",C14-C$18)</f>
        <v>395</v>
      </c>
      <c r="F14" s="5">
        <f>IF(B14="","",D14-D$18)</f>
        <v>389</v>
      </c>
      <c r="G14" s="7">
        <f>IF(B14="","",E14/F14)</f>
        <v>1.0154241645244215</v>
      </c>
      <c r="I14" s="5">
        <f t="shared" si="4"/>
        <v>20</v>
      </c>
      <c r="J14" s="6">
        <f>IF(B14="","",B14)</f>
        <v>16.9</v>
      </c>
      <c r="K14" s="38">
        <f t="shared" si="3"/>
        <v>1.555898904696812</v>
      </c>
      <c r="L14" s="5">
        <f t="shared" si="0"/>
        <v>395</v>
      </c>
      <c r="M14" s="5">
        <f t="shared" si="1"/>
        <v>389</v>
      </c>
      <c r="N14" s="7">
        <f>IF(B14="",B14,G14)</f>
        <v>1.0154241645244215</v>
      </c>
      <c r="P14" s="6">
        <f>J25</f>
        <v>15.5</v>
      </c>
      <c r="Q14" s="5">
        <f>I25</f>
        <v>40</v>
      </c>
      <c r="R14" s="38">
        <f>K25</f>
        <v>1.7981483411473305</v>
      </c>
      <c r="S14" s="5">
        <f>L25</f>
        <v>384</v>
      </c>
      <c r="T14" s="5">
        <f>M25</f>
        <v>696</v>
      </c>
      <c r="U14" s="7">
        <f>N25</f>
        <v>0.5517241379310345</v>
      </c>
    </row>
    <row r="15" spans="1:21" ht="15">
      <c r="A15" s="8">
        <v>20</v>
      </c>
      <c r="B15" s="16">
        <v>15</v>
      </c>
      <c r="C15" s="16">
        <v>349</v>
      </c>
      <c r="D15" s="16">
        <v>273</v>
      </c>
      <c r="E15" s="5">
        <f>IF(B15="","",C15-C$18)</f>
        <v>324</v>
      </c>
      <c r="F15" s="5">
        <f>IF(B15="","",D15-D$18)</f>
        <v>313</v>
      </c>
      <c r="G15" s="7">
        <f>IF(B15="","",E15/F15)</f>
        <v>1.035143769968051</v>
      </c>
      <c r="I15" s="5">
        <f t="shared" si="4"/>
        <v>20</v>
      </c>
      <c r="J15" s="6">
        <f t="shared" si="2"/>
        <v>15</v>
      </c>
      <c r="K15" s="38">
        <f t="shared" si="3"/>
        <v>1.6200192711024233</v>
      </c>
      <c r="L15" s="5">
        <f t="shared" si="0"/>
        <v>324</v>
      </c>
      <c r="M15" s="5">
        <f t="shared" si="1"/>
        <v>313</v>
      </c>
      <c r="N15" s="7">
        <f>IF(B15="",B15,G15)</f>
        <v>1.035143769968051</v>
      </c>
      <c r="P15" s="32">
        <f>J30</f>
        <v>15.1</v>
      </c>
      <c r="Q15" s="25">
        <f>I30</f>
        <v>50</v>
      </c>
      <c r="R15" s="39">
        <f>K30</f>
        <v>1.810797383687452</v>
      </c>
      <c r="S15" s="25">
        <f>L30</f>
        <v>367</v>
      </c>
      <c r="T15" s="25">
        <f>M30</f>
        <v>801</v>
      </c>
      <c r="U15" s="26">
        <f>N30</f>
        <v>0.4581772784019975</v>
      </c>
    </row>
    <row r="16" spans="1:21" ht="15">
      <c r="A16" s="8">
        <v>20</v>
      </c>
      <c r="B16" s="16">
        <v>10.1</v>
      </c>
      <c r="C16" s="16">
        <v>161</v>
      </c>
      <c r="D16" s="16">
        <v>95</v>
      </c>
      <c r="E16" s="5">
        <f>IF(B16="","",C16-C$18)</f>
        <v>136</v>
      </c>
      <c r="F16" s="5">
        <f>IF(B16="","",D16-D$18)</f>
        <v>135</v>
      </c>
      <c r="G16" s="7">
        <f>IF(B16="","",E16/F16)</f>
        <v>1.0074074074074073</v>
      </c>
      <c r="I16" s="5">
        <f t="shared" si="4"/>
        <v>20</v>
      </c>
      <c r="J16" s="6">
        <f t="shared" si="2"/>
        <v>10.1</v>
      </c>
      <c r="K16" s="38">
        <f t="shared" si="3"/>
        <v>1.4998707974567418</v>
      </c>
      <c r="L16" s="5">
        <f t="shared" si="0"/>
        <v>136</v>
      </c>
      <c r="M16" s="5">
        <f t="shared" si="1"/>
        <v>135</v>
      </c>
      <c r="N16" s="7">
        <f>IF(B16="",B16,G16)</f>
        <v>1.0074074074074073</v>
      </c>
      <c r="P16" s="6">
        <f>J6</f>
        <v>10.3</v>
      </c>
      <c r="Q16" s="5">
        <f>I6</f>
        <v>0</v>
      </c>
      <c r="R16" s="38">
        <f>K6</f>
        <v>0.33933856392422007</v>
      </c>
      <c r="S16" s="5">
        <f>L6</f>
        <v>32</v>
      </c>
      <c r="T16" s="5">
        <f>M6</f>
        <v>16</v>
      </c>
      <c r="U16" s="7">
        <f>N6</f>
        <v>2</v>
      </c>
    </row>
    <row r="17" spans="1:21" ht="15">
      <c r="A17" s="8">
        <v>20</v>
      </c>
      <c r="B17" s="16">
        <v>5.3</v>
      </c>
      <c r="C17" s="16">
        <v>69</v>
      </c>
      <c r="D17" s="16">
        <v>6</v>
      </c>
      <c r="E17" s="5">
        <f>IF(B17="","",C17-C$18)</f>
        <v>44</v>
      </c>
      <c r="F17" s="5">
        <f>IF(B17="","",D17-D$18)</f>
        <v>46</v>
      </c>
      <c r="G17" s="7">
        <f>IF(B17="","",E17/F17)</f>
        <v>0.9565217391304348</v>
      </c>
      <c r="I17" s="5">
        <f t="shared" si="4"/>
        <v>20</v>
      </c>
      <c r="J17" s="6">
        <f t="shared" si="2"/>
        <v>5.3</v>
      </c>
      <c r="K17" s="38">
        <f t="shared" si="3"/>
        <v>1.7622139138213142</v>
      </c>
      <c r="L17" s="5">
        <f t="shared" si="0"/>
        <v>44</v>
      </c>
      <c r="M17" s="5">
        <f t="shared" si="1"/>
        <v>46</v>
      </c>
      <c r="N17" s="7">
        <f>IF(B17="",B17,G17)</f>
        <v>0.9565217391304348</v>
      </c>
      <c r="P17" s="6">
        <f>J11</f>
        <v>9.8</v>
      </c>
      <c r="Q17" s="5">
        <f>I11</f>
        <v>10</v>
      </c>
      <c r="R17" s="38">
        <f>K11</f>
        <v>1.3002549508622632</v>
      </c>
      <c r="S17" s="5">
        <f>L11</f>
        <v>111</v>
      </c>
      <c r="T17" s="5">
        <f>M11</f>
        <v>48</v>
      </c>
      <c r="U17" s="7">
        <f>N11</f>
        <v>2.3125</v>
      </c>
    </row>
    <row r="18" spans="1:21" ht="15.75" thickBot="1">
      <c r="A18" s="10">
        <v>20</v>
      </c>
      <c r="B18" s="17">
        <v>0</v>
      </c>
      <c r="C18" s="17">
        <v>25</v>
      </c>
      <c r="D18" s="17">
        <v>-40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39"/>
      <c r="L18" s="25">
        <f t="shared" si="0"/>
        <v>0</v>
      </c>
      <c r="M18" s="25">
        <f t="shared" si="1"/>
        <v>0</v>
      </c>
      <c r="N18" s="26"/>
      <c r="P18" s="6">
        <f>J16</f>
        <v>10.1</v>
      </c>
      <c r="Q18" s="5">
        <f>I16</f>
        <v>20</v>
      </c>
      <c r="R18" s="38">
        <f>K16</f>
        <v>1.4998707974567418</v>
      </c>
      <c r="S18" s="5">
        <f>L16</f>
        <v>136</v>
      </c>
      <c r="T18" s="5">
        <f>M16</f>
        <v>135</v>
      </c>
      <c r="U18" s="7">
        <f>N16</f>
        <v>1.0074074074074073</v>
      </c>
    </row>
    <row r="19" spans="1:21" ht="15">
      <c r="A19" s="8">
        <v>30</v>
      </c>
      <c r="B19" s="16">
        <v>17.4</v>
      </c>
      <c r="C19" s="16">
        <v>480</v>
      </c>
      <c r="D19" s="16">
        <v>660</v>
      </c>
      <c r="E19" s="5">
        <f>IF(B19="","",C19-C$23)</f>
        <v>525</v>
      </c>
      <c r="F19" s="5">
        <f>IF(B19="","",D19-D$23)</f>
        <v>667</v>
      </c>
      <c r="G19" s="7">
        <f>IF(B19="","",E19/F19)</f>
        <v>0.7871064467766117</v>
      </c>
      <c r="I19" s="5">
        <f t="shared" si="4"/>
        <v>30</v>
      </c>
      <c r="J19" s="6">
        <f>IF(B19="","",B19)</f>
        <v>17.4</v>
      </c>
      <c r="K19" s="38">
        <f t="shared" si="3"/>
        <v>1.9508258221784869</v>
      </c>
      <c r="L19" s="5">
        <f t="shared" si="0"/>
        <v>525</v>
      </c>
      <c r="M19" s="5">
        <f t="shared" si="1"/>
        <v>667</v>
      </c>
      <c r="N19" s="7">
        <f>IF(B19="",B19,G19)</f>
        <v>0.7871064467766117</v>
      </c>
      <c r="P19" s="6">
        <f>J21</f>
        <v>10.6</v>
      </c>
      <c r="Q19" s="5">
        <f>I21</f>
        <v>30</v>
      </c>
      <c r="R19" s="38">
        <f>K21</f>
        <v>2.0025158111605843</v>
      </c>
      <c r="S19" s="5">
        <f>L21</f>
        <v>200</v>
      </c>
      <c r="T19" s="5">
        <f>M21</f>
        <v>267</v>
      </c>
      <c r="U19" s="7">
        <f>N21</f>
        <v>0.7490636704119851</v>
      </c>
    </row>
    <row r="20" spans="1:21" ht="15">
      <c r="A20" s="8">
        <v>30</v>
      </c>
      <c r="B20" s="16">
        <v>15.9</v>
      </c>
      <c r="C20" s="16">
        <v>388</v>
      </c>
      <c r="D20" s="16">
        <v>545</v>
      </c>
      <c r="E20" s="5">
        <f>IF(B20="","",C20-C$23)</f>
        <v>433</v>
      </c>
      <c r="F20" s="5">
        <f>IF(B20="","",D20-D$23)</f>
        <v>552</v>
      </c>
      <c r="G20" s="7">
        <f>IF(B20="","",E20/F20)</f>
        <v>0.7844202898550725</v>
      </c>
      <c r="I20" s="5">
        <f t="shared" si="4"/>
        <v>30</v>
      </c>
      <c r="J20" s="6">
        <f t="shared" si="2"/>
        <v>15.9</v>
      </c>
      <c r="K20" s="38">
        <f t="shared" si="3"/>
        <v>1.9268652138500733</v>
      </c>
      <c r="L20" s="5">
        <f t="shared" si="0"/>
        <v>433</v>
      </c>
      <c r="M20" s="5">
        <f t="shared" si="1"/>
        <v>552</v>
      </c>
      <c r="N20" s="7">
        <f>IF(B20="",B20,G20)</f>
        <v>0.7844202898550725</v>
      </c>
      <c r="P20" s="6">
        <f>J26</f>
        <v>11.2</v>
      </c>
      <c r="Q20" s="5">
        <f>I26</f>
        <v>40</v>
      </c>
      <c r="R20" s="38">
        <f>K26</f>
        <v>1.7847390239101821</v>
      </c>
      <c r="S20" s="5">
        <f>L26</f>
        <v>199</v>
      </c>
      <c r="T20" s="5">
        <f>M26</f>
        <v>382</v>
      </c>
      <c r="U20" s="7">
        <f>N26</f>
        <v>0.5209424083769634</v>
      </c>
    </row>
    <row r="21" spans="1:21" ht="15">
      <c r="A21" s="8">
        <v>30</v>
      </c>
      <c r="B21" s="16">
        <v>10.6</v>
      </c>
      <c r="C21" s="16">
        <v>155</v>
      </c>
      <c r="D21" s="16">
        <v>260</v>
      </c>
      <c r="E21" s="5">
        <f>IF(B21="","",C21-C$23)</f>
        <v>200</v>
      </c>
      <c r="F21" s="5">
        <f>IF(B21="","",D21-D$23)</f>
        <v>267</v>
      </c>
      <c r="G21" s="7">
        <f>IF(B21="","",E21/F21)</f>
        <v>0.7490636704119851</v>
      </c>
      <c r="I21" s="5">
        <f t="shared" si="4"/>
        <v>30</v>
      </c>
      <c r="J21" s="6">
        <f t="shared" si="2"/>
        <v>10.6</v>
      </c>
      <c r="K21" s="38">
        <f t="shared" si="3"/>
        <v>2.0025158111605843</v>
      </c>
      <c r="L21" s="5">
        <f t="shared" si="0"/>
        <v>200</v>
      </c>
      <c r="M21" s="5">
        <f t="shared" si="1"/>
        <v>267</v>
      </c>
      <c r="N21" s="7">
        <f>IF(B21="",B21,G21)</f>
        <v>0.7490636704119851</v>
      </c>
      <c r="P21" s="32">
        <f>J31</f>
        <v>10.2</v>
      </c>
      <c r="Q21" s="25">
        <f>I31</f>
        <v>50</v>
      </c>
      <c r="R21" s="39">
        <f>K31</f>
        <v>1.881510270968309</v>
      </c>
      <c r="S21" s="25">
        <f>L31</f>
        <v>174</v>
      </c>
      <c r="T21" s="25">
        <f>M31</f>
        <v>367</v>
      </c>
      <c r="U21" s="26">
        <f>N31</f>
        <v>0.47411444141689374</v>
      </c>
    </row>
    <row r="22" spans="1:22" ht="15">
      <c r="A22" s="8">
        <v>30</v>
      </c>
      <c r="B22" s="16">
        <v>5.5</v>
      </c>
      <c r="C22" s="16">
        <v>22</v>
      </c>
      <c r="D22" s="16">
        <v>81</v>
      </c>
      <c r="E22" s="5">
        <f>IF(B22="","",C22-C$23)</f>
        <v>67</v>
      </c>
      <c r="F22" s="5">
        <f>IF(B22="","",D22-D$23)</f>
        <v>88</v>
      </c>
      <c r="G22" s="7">
        <f>IF(B22="","",E22/F22)</f>
        <v>0.7613636363636364</v>
      </c>
      <c r="I22" s="5">
        <f t="shared" si="4"/>
        <v>30</v>
      </c>
      <c r="J22" s="6">
        <f t="shared" si="2"/>
        <v>5.5</v>
      </c>
      <c r="K22" s="38">
        <f t="shared" si="3"/>
        <v>2.491765178233755</v>
      </c>
      <c r="L22" s="5">
        <f t="shared" si="0"/>
        <v>67</v>
      </c>
      <c r="M22" s="5">
        <f t="shared" si="1"/>
        <v>88</v>
      </c>
      <c r="N22" s="7">
        <f>IF(B22="",B22,G22)</f>
        <v>0.7613636363636364</v>
      </c>
      <c r="P22" s="6">
        <f>J7</f>
        <v>5.2</v>
      </c>
      <c r="Q22" s="5">
        <f>I7</f>
        <v>0</v>
      </c>
      <c r="R22" s="38">
        <f>K7</f>
        <v>0.37444972057655856</v>
      </c>
      <c r="S22" s="5">
        <f>L7</f>
        <v>9</v>
      </c>
      <c r="T22" s="5">
        <f>M7</f>
        <v>1</v>
      </c>
      <c r="U22" s="7"/>
      <c r="V22" s="12" t="s">
        <v>11</v>
      </c>
    </row>
    <row r="23" spans="1:21" ht="15.75" thickBot="1">
      <c r="A23" s="10">
        <v>30</v>
      </c>
      <c r="B23" s="17">
        <v>0</v>
      </c>
      <c r="C23" s="17">
        <v>-45</v>
      </c>
      <c r="D23" s="17">
        <v>-7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39"/>
      <c r="L23" s="25">
        <f t="shared" si="0"/>
        <v>0</v>
      </c>
      <c r="M23" s="25">
        <f t="shared" si="1"/>
        <v>0</v>
      </c>
      <c r="N23" s="26"/>
      <c r="P23" s="6">
        <f>J12</f>
        <v>5.1</v>
      </c>
      <c r="Q23" s="5">
        <f>I12</f>
        <v>10</v>
      </c>
      <c r="R23" s="38">
        <f>K8</f>
        <v>0</v>
      </c>
      <c r="S23" s="5">
        <f>L12</f>
        <v>29</v>
      </c>
      <c r="T23" s="5">
        <f>M12</f>
        <v>12</v>
      </c>
      <c r="U23" s="7">
        <f>N12</f>
        <v>2.4166666666666665</v>
      </c>
    </row>
    <row r="24" spans="1:21" ht="15">
      <c r="A24" s="8">
        <v>40</v>
      </c>
      <c r="B24" s="16">
        <v>17.2</v>
      </c>
      <c r="C24" s="16">
        <v>468</v>
      </c>
      <c r="D24" s="16">
        <v>854</v>
      </c>
      <c r="E24" s="5">
        <f>IF(B24="","",C24-C$28)</f>
        <v>466</v>
      </c>
      <c r="F24" s="5">
        <f>IF(B24="","",D24-D$28)</f>
        <v>853</v>
      </c>
      <c r="G24" s="7">
        <f>IF(B24="","",E24/F24)</f>
        <v>0.5463071512309496</v>
      </c>
      <c r="I24" s="5">
        <f t="shared" si="4"/>
        <v>40</v>
      </c>
      <c r="J24" s="6">
        <f>IF(B24="","",B24)</f>
        <v>17.2</v>
      </c>
      <c r="K24" s="38">
        <f t="shared" si="3"/>
        <v>1.7720938221432787</v>
      </c>
      <c r="L24" s="5">
        <f t="shared" si="0"/>
        <v>466</v>
      </c>
      <c r="M24" s="5">
        <f t="shared" si="1"/>
        <v>853</v>
      </c>
      <c r="N24" s="7">
        <f>IF(B24="",B24,G24)</f>
        <v>0.5463071512309496</v>
      </c>
      <c r="P24" s="6">
        <f>J17</f>
        <v>5.3</v>
      </c>
      <c r="Q24" s="5">
        <f>I17</f>
        <v>20</v>
      </c>
      <c r="R24" s="38">
        <f>K9</f>
        <v>1.1126322122280798</v>
      </c>
      <c r="S24" s="5">
        <f>L17</f>
        <v>44</v>
      </c>
      <c r="T24" s="5">
        <f>M17</f>
        <v>46</v>
      </c>
      <c r="U24" s="7">
        <f>N17</f>
        <v>0.9565217391304348</v>
      </c>
    </row>
    <row r="25" spans="1:21" ht="15">
      <c r="A25" s="8">
        <v>40</v>
      </c>
      <c r="B25" s="16">
        <v>15.5</v>
      </c>
      <c r="C25" s="16">
        <v>386</v>
      </c>
      <c r="D25" s="16">
        <v>697</v>
      </c>
      <c r="E25" s="5">
        <f>IF(B25="","",C25-C$28)</f>
        <v>384</v>
      </c>
      <c r="F25" s="5">
        <f>IF(B25="","",D25-D$28)</f>
        <v>696</v>
      </c>
      <c r="G25" s="7">
        <f>IF(B25="","",E25/F25)</f>
        <v>0.5517241379310345</v>
      </c>
      <c r="I25" s="5">
        <f t="shared" si="4"/>
        <v>40</v>
      </c>
      <c r="J25" s="6">
        <f t="shared" si="2"/>
        <v>15.5</v>
      </c>
      <c r="K25" s="38">
        <f t="shared" si="3"/>
        <v>1.7981483411473305</v>
      </c>
      <c r="L25" s="5">
        <f t="shared" si="0"/>
        <v>384</v>
      </c>
      <c r="M25" s="5">
        <f t="shared" si="1"/>
        <v>696</v>
      </c>
      <c r="N25" s="7">
        <f>IF(B25="",B25,G25)</f>
        <v>0.5517241379310345</v>
      </c>
      <c r="P25" s="6">
        <f>J22</f>
        <v>5.5</v>
      </c>
      <c r="Q25" s="5">
        <f>I22</f>
        <v>30</v>
      </c>
      <c r="R25" s="38">
        <f>K10</f>
        <v>1.0945583111813137</v>
      </c>
      <c r="S25" s="5">
        <f>L22</f>
        <v>67</v>
      </c>
      <c r="T25" s="5">
        <f>M22</f>
        <v>88</v>
      </c>
      <c r="U25" s="7">
        <f>N22</f>
        <v>0.7613636363636364</v>
      </c>
    </row>
    <row r="26" spans="1:21" ht="15">
      <c r="A26" s="8">
        <v>40</v>
      </c>
      <c r="B26" s="16">
        <v>11.2</v>
      </c>
      <c r="C26" s="16">
        <v>201</v>
      </c>
      <c r="D26" s="16">
        <v>383</v>
      </c>
      <c r="E26" s="5">
        <f>IF(B26="","",C26-C$28)</f>
        <v>199</v>
      </c>
      <c r="F26" s="5">
        <f>IF(B26="","",D26-D$28)</f>
        <v>382</v>
      </c>
      <c r="G26" s="7">
        <f>IF(B26="","",E26/F26)</f>
        <v>0.5209424083769634</v>
      </c>
      <c r="I26" s="5">
        <f t="shared" si="4"/>
        <v>40</v>
      </c>
      <c r="J26" s="6">
        <f t="shared" si="2"/>
        <v>11.2</v>
      </c>
      <c r="K26" s="38">
        <f t="shared" si="3"/>
        <v>1.7847390239101821</v>
      </c>
      <c r="L26" s="5">
        <f t="shared" si="0"/>
        <v>199</v>
      </c>
      <c r="M26" s="5">
        <f t="shared" si="1"/>
        <v>382</v>
      </c>
      <c r="N26" s="7">
        <f>IF(B26="",B26,G26)</f>
        <v>0.5209424083769634</v>
      </c>
      <c r="P26" s="6">
        <f>J27</f>
        <v>5.6</v>
      </c>
      <c r="Q26" s="5">
        <f>I27</f>
        <v>40</v>
      </c>
      <c r="R26" s="38">
        <f>K11</f>
        <v>1.3002549508622632</v>
      </c>
      <c r="S26" s="5">
        <f>L27</f>
        <v>46</v>
      </c>
      <c r="T26" s="5">
        <f>M27</f>
        <v>106</v>
      </c>
      <c r="U26" s="7">
        <f>N27</f>
        <v>0.4339622641509434</v>
      </c>
    </row>
    <row r="27" spans="1:21" ht="15">
      <c r="A27" s="8">
        <v>40</v>
      </c>
      <c r="B27" s="16">
        <v>5.6</v>
      </c>
      <c r="C27" s="16">
        <v>48</v>
      </c>
      <c r="D27" s="16">
        <v>107</v>
      </c>
      <c r="E27" s="5">
        <f>IF(B27="","",C27-C$28)</f>
        <v>46</v>
      </c>
      <c r="F27" s="5">
        <f>IF(B27="","",D27-D$28)</f>
        <v>106</v>
      </c>
      <c r="G27" s="7">
        <f>IF(B27="","",E27/F27)</f>
        <v>0.4339622641509434</v>
      </c>
      <c r="I27" s="5">
        <f t="shared" si="4"/>
        <v>40</v>
      </c>
      <c r="J27" s="6">
        <f t="shared" si="2"/>
        <v>5.6</v>
      </c>
      <c r="K27" s="38">
        <f t="shared" si="3"/>
        <v>1.6502109567812737</v>
      </c>
      <c r="L27" s="5">
        <f t="shared" si="0"/>
        <v>46</v>
      </c>
      <c r="M27" s="5">
        <f t="shared" si="1"/>
        <v>106</v>
      </c>
      <c r="N27" s="7">
        <f>IF(B27="",B27,G27)</f>
        <v>0.4339622641509434</v>
      </c>
      <c r="P27" s="32">
        <f>J32</f>
        <v>5.4</v>
      </c>
      <c r="Q27" s="25">
        <f>I32</f>
        <v>50</v>
      </c>
      <c r="R27" s="39">
        <f>K12</f>
        <v>1.254340180645539</v>
      </c>
      <c r="S27" s="25">
        <f>L32</f>
        <v>61</v>
      </c>
      <c r="T27" s="25">
        <f>M32</f>
        <v>100</v>
      </c>
      <c r="U27" s="26">
        <f>N32</f>
        <v>0.61</v>
      </c>
    </row>
    <row r="28" spans="1:21" ht="15.75" thickBot="1">
      <c r="A28" s="10">
        <v>40</v>
      </c>
      <c r="B28" s="17">
        <v>0</v>
      </c>
      <c r="C28" s="17">
        <v>2</v>
      </c>
      <c r="D28" s="17">
        <v>1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39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38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17</v>
      </c>
      <c r="C29" s="16">
        <v>444</v>
      </c>
      <c r="D29" s="16">
        <v>980</v>
      </c>
      <c r="E29" s="5">
        <f>IF(B29="","",C29-C$33)</f>
        <v>445</v>
      </c>
      <c r="F29" s="5">
        <f>IF(B29="","",D29-D$33)</f>
        <v>970</v>
      </c>
      <c r="G29" s="7">
        <f>IF(B29="","",E29/F29)</f>
        <v>0.4587628865979381</v>
      </c>
      <c r="I29" s="5">
        <f t="shared" si="4"/>
        <v>50</v>
      </c>
      <c r="J29" s="6">
        <f>IF(B29="","",B29)</f>
        <v>17</v>
      </c>
      <c r="K29" s="38">
        <f t="shared" si="3"/>
        <v>1.7322870425811667</v>
      </c>
      <c r="L29" s="5">
        <f t="shared" si="0"/>
        <v>445</v>
      </c>
      <c r="M29" s="5">
        <f t="shared" si="1"/>
        <v>970</v>
      </c>
      <c r="N29" s="7">
        <f>IF(B29="",B29,G29)</f>
        <v>0.4587628865979381</v>
      </c>
      <c r="P29" s="6">
        <f>J13</f>
        <v>0</v>
      </c>
      <c r="Q29" s="5">
        <f>I13</f>
        <v>10</v>
      </c>
      <c r="R29" s="38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15.1</v>
      </c>
      <c r="C30" s="16">
        <v>366</v>
      </c>
      <c r="D30" s="16">
        <v>811</v>
      </c>
      <c r="E30" s="5">
        <f>IF(B30="","",C30-C$33)</f>
        <v>367</v>
      </c>
      <c r="F30" s="5">
        <f>IF(B30="","",D30-D$33)</f>
        <v>801</v>
      </c>
      <c r="G30" s="7">
        <f>IF(B30="","",E30/F30)</f>
        <v>0.4581772784019975</v>
      </c>
      <c r="I30" s="5">
        <f t="shared" si="4"/>
        <v>50</v>
      </c>
      <c r="J30" s="6">
        <f t="shared" si="2"/>
        <v>15.1</v>
      </c>
      <c r="K30" s="38">
        <f t="shared" si="3"/>
        <v>1.810797383687452</v>
      </c>
      <c r="L30" s="5">
        <f t="shared" si="0"/>
        <v>367</v>
      </c>
      <c r="M30" s="5">
        <f t="shared" si="1"/>
        <v>801</v>
      </c>
      <c r="N30" s="7">
        <f>IF(B30="",B30,G30)</f>
        <v>0.4581772784019975</v>
      </c>
      <c r="P30" s="6">
        <f>J18</f>
        <v>0</v>
      </c>
      <c r="Q30" s="5">
        <f>I18</f>
        <v>20</v>
      </c>
      <c r="R30" s="38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10.2</v>
      </c>
      <c r="C31" s="16">
        <v>173</v>
      </c>
      <c r="D31" s="16">
        <v>377</v>
      </c>
      <c r="E31" s="5">
        <f>IF(B31="","",C31-C$33)</f>
        <v>174</v>
      </c>
      <c r="F31" s="5">
        <f>IF(B31="","",D31-D$33)</f>
        <v>367</v>
      </c>
      <c r="G31" s="7">
        <f>IF(B31="","",E31/F31)</f>
        <v>0.47411444141689374</v>
      </c>
      <c r="I31" s="5">
        <f t="shared" si="4"/>
        <v>50</v>
      </c>
      <c r="J31" s="6">
        <f t="shared" si="2"/>
        <v>10.2</v>
      </c>
      <c r="K31" s="38">
        <f t="shared" si="3"/>
        <v>1.881510270968309</v>
      </c>
      <c r="L31" s="5">
        <f t="shared" si="0"/>
        <v>174</v>
      </c>
      <c r="M31" s="5">
        <f t="shared" si="1"/>
        <v>367</v>
      </c>
      <c r="N31" s="7">
        <f>IF(B31="",B31,G31)</f>
        <v>0.47411444141689374</v>
      </c>
      <c r="P31" s="6">
        <f>J23</f>
        <v>0</v>
      </c>
      <c r="Q31" s="5">
        <f>I23</f>
        <v>30</v>
      </c>
      <c r="R31" s="38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5.4</v>
      </c>
      <c r="C32" s="16">
        <v>60</v>
      </c>
      <c r="D32" s="16">
        <v>110</v>
      </c>
      <c r="E32" s="5">
        <f>IF(B32="","",C32-C$33)</f>
        <v>61</v>
      </c>
      <c r="F32" s="5">
        <f>IF(B32="","",D32-D$33)</f>
        <v>100</v>
      </c>
      <c r="G32" s="7">
        <f>IF(B32="","",E32/F32)</f>
        <v>0.61</v>
      </c>
      <c r="I32" s="5">
        <f t="shared" si="4"/>
        <v>50</v>
      </c>
      <c r="J32" s="6">
        <f t="shared" si="2"/>
        <v>5.4</v>
      </c>
      <c r="K32" s="38">
        <f t="shared" si="3"/>
        <v>2.35342305710943</v>
      </c>
      <c r="L32" s="5">
        <f t="shared" si="0"/>
        <v>61</v>
      </c>
      <c r="M32" s="5">
        <f t="shared" si="1"/>
        <v>100</v>
      </c>
      <c r="N32" s="7">
        <f>IF(B32="",B32,G32)</f>
        <v>0.61</v>
      </c>
      <c r="P32" s="6">
        <f>J28</f>
        <v>0</v>
      </c>
      <c r="Q32" s="5">
        <f>I28</f>
        <v>40</v>
      </c>
      <c r="R32" s="38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-1</v>
      </c>
      <c r="D33" s="17">
        <v>10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39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39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16</v>
      </c>
      <c r="K35" s="40"/>
      <c r="P35" s="34"/>
      <c r="Q35" s="29"/>
      <c r="R35" s="29"/>
      <c r="S35" s="29"/>
      <c r="T35" s="29"/>
      <c r="U35" s="30"/>
    </row>
    <row r="36" spans="10:14" ht="15">
      <c r="J36" s="4" t="s">
        <v>17</v>
      </c>
      <c r="K36" s="40">
        <v>0.002296882</v>
      </c>
      <c r="L36" s="4" t="s">
        <v>18</v>
      </c>
      <c r="N36" s="4" t="s">
        <v>19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20</v>
      </c>
      <c r="K37" s="41">
        <v>0.174</v>
      </c>
      <c r="L37" s="33" t="s">
        <v>21</v>
      </c>
      <c r="M37" s="33"/>
      <c r="N37" s="33"/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41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42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42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42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42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42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42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42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42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42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42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41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41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41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41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41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41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41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41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41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41"/>
      <c r="L58" s="33"/>
      <c r="M58" s="33"/>
      <c r="N58" s="33"/>
    </row>
    <row r="59" spans="1:11" ht="15">
      <c r="A59" s="27"/>
      <c r="B59" s="28"/>
      <c r="C59" s="28"/>
      <c r="D59" s="28"/>
      <c r="E59" s="29"/>
      <c r="F59" s="29"/>
      <c r="G59" s="30"/>
      <c r="K59" s="40"/>
    </row>
    <row r="60" spans="1:11" ht="15">
      <c r="A60" s="27"/>
      <c r="B60" s="28"/>
      <c r="C60" s="28"/>
      <c r="D60" s="28"/>
      <c r="E60" s="29"/>
      <c r="F60" s="29"/>
      <c r="G60" s="30"/>
      <c r="K60" s="40"/>
    </row>
    <row r="61" spans="1:11" ht="15">
      <c r="A61" s="27"/>
      <c r="B61" s="28"/>
      <c r="C61" s="28"/>
      <c r="D61" s="28"/>
      <c r="E61" s="29"/>
      <c r="F61" s="29"/>
      <c r="G61" s="30"/>
      <c r="K61" s="40"/>
    </row>
    <row r="62" spans="1:11" ht="15">
      <c r="A62" s="27"/>
      <c r="B62" s="28"/>
      <c r="C62" s="28"/>
      <c r="D62" s="28"/>
      <c r="E62" s="29"/>
      <c r="F62" s="29"/>
      <c r="G62" s="30"/>
      <c r="J62" s="4" t="s">
        <v>22</v>
      </c>
      <c r="K62" s="40"/>
    </row>
    <row r="63" spans="1:11" ht="15">
      <c r="A63" s="27"/>
      <c r="B63" s="28"/>
      <c r="C63" s="28"/>
      <c r="D63" s="28"/>
      <c r="E63" s="29"/>
      <c r="F63" s="29"/>
      <c r="G63" s="30"/>
      <c r="K63" s="4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2011-03-11T19:56:23Z</dcterms:modified>
  <cp:category/>
  <cp:version/>
  <cp:contentType/>
  <cp:contentStatus/>
</cp:coreProperties>
</file>